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activeTab="5"/>
  </bookViews>
  <sheets>
    <sheet name="เงินงบประมาณ" sheetId="1" r:id="rId1"/>
    <sheet name="เงินเรียนฟรี" sheetId="6" r:id="rId2"/>
    <sheet name="ค่าใช้จ่ายส่วนกลาง" sheetId="2" r:id="rId3"/>
    <sheet name="ฝ่ายวิชาการ" sheetId="3" r:id="rId4"/>
    <sheet name="ฝ่ายบริหารทั่วไป" sheetId="4" r:id="rId5"/>
    <sheet name="ฝ่ายอำนวยการ" sheetId="5" r:id="rId6"/>
  </sheets>
  <calcPr calcId="124519"/>
</workbook>
</file>

<file path=xl/calcChain.xml><?xml version="1.0" encoding="utf-8"?>
<calcChain xmlns="http://schemas.openxmlformats.org/spreadsheetml/2006/main">
  <c r="H12" i="6"/>
  <c r="A44" i="1"/>
  <c r="C44" s="1"/>
  <c r="D44" s="1"/>
  <c r="G8" i="6"/>
  <c r="G9"/>
  <c r="G10"/>
  <c r="G7"/>
  <c r="G11" s="1"/>
  <c r="D6"/>
  <c r="D7"/>
  <c r="D8"/>
  <c r="D9"/>
  <c r="D11" s="1"/>
  <c r="D10"/>
  <c r="C11" i="1"/>
  <c r="C10"/>
  <c r="C23" i="2"/>
  <c r="B13" i="5"/>
  <c r="B19" i="4"/>
  <c r="B23" i="3"/>
  <c r="B23" i="2"/>
  <c r="D18" i="1"/>
  <c r="D22"/>
  <c r="B10"/>
  <c r="D17"/>
  <c r="D16"/>
  <c r="B7"/>
  <c r="D5"/>
  <c r="D6"/>
  <c r="B11" s="1"/>
  <c r="F44" l="1"/>
  <c r="E44"/>
  <c r="B12"/>
  <c r="C12"/>
  <c r="D7"/>
  <c r="D20" s="1"/>
  <c r="C7"/>
</calcChain>
</file>

<file path=xl/sharedStrings.xml><?xml version="1.0" encoding="utf-8"?>
<sst xmlns="http://schemas.openxmlformats.org/spreadsheetml/2006/main" count="140" uniqueCount="113">
  <si>
    <t xml:space="preserve">                                    รายละเอียดการจัดสรรงบประมาณเพื่อบริหารการศึกษา</t>
  </si>
  <si>
    <t>นักเรียน ม.ต้น</t>
  </si>
  <si>
    <t>นักเรียน ม.ปลาย</t>
  </si>
  <si>
    <t>หัก 5%</t>
  </si>
  <si>
    <t>รวม</t>
  </si>
  <si>
    <t>เงินงบประมาณ</t>
  </si>
  <si>
    <t>จำนวนเงิน</t>
  </si>
  <si>
    <t>ฐานปี60(คน)</t>
  </si>
  <si>
    <t>อุดหนุนรายหัว</t>
  </si>
  <si>
    <t>เรียนฟรี 15 ปี</t>
  </si>
  <si>
    <t>จำนวนนักเรียน</t>
  </si>
  <si>
    <t>EP</t>
  </si>
  <si>
    <t>เงินรายได้จากร้านค้าและสวัสดิการ</t>
  </si>
  <si>
    <t xml:space="preserve">          รวมทั้งสิ้น</t>
  </si>
  <si>
    <t>ค่าใช้จ่ายส่วนกลางรวม</t>
  </si>
  <si>
    <t>รายการ</t>
  </si>
  <si>
    <t>(บาท)</t>
  </si>
  <si>
    <t>เงินได้รับปี60</t>
  </si>
  <si>
    <t xml:space="preserve">2. ค่าจ้างชั่วคราว </t>
  </si>
  <si>
    <t xml:space="preserve">3. ค่ากระดาษ   </t>
  </si>
  <si>
    <t xml:space="preserve">4. หมึกโรเนียว  </t>
  </si>
  <si>
    <t xml:space="preserve">5. ค่าน้ำมันเชื้อเพลิง  </t>
  </si>
  <si>
    <t>6. ค่าซ่อมบำรุงรถยนต์โรงเรียน</t>
  </si>
  <si>
    <t>7. ซ่อมเครื่องอัดสำเนา</t>
  </si>
  <si>
    <t xml:space="preserve">8. ล้างเครื่องปรับอากาศ  2 ครั้ง/ปี   </t>
  </si>
  <si>
    <t>9. คอมพิวเตอร์บริหารเครือข่าย</t>
  </si>
  <si>
    <t>10. บุคลากรไปราชการ</t>
  </si>
  <si>
    <t>11.ค่าเช่าเครื่องถ่ายเอกสาร( 2 เครื่อง )</t>
  </si>
  <si>
    <t>12.กระดาษถ่ายเอกสาร ( 220 รีม )</t>
  </si>
  <si>
    <t>13.จัดอบรมบุคลากรภายในโรงเรียน</t>
  </si>
  <si>
    <t>14. ซ่อมดูแลระบบโทรศัพท์ภายใน (1 ครั้ง/ภาคเรียน)</t>
  </si>
  <si>
    <t>15. ซ่อมดูแลระบบวงจรปิด  (1 ครั้ง/ภาคเรียน)</t>
  </si>
  <si>
    <t>16. จัดทำวารสารประชาสัมพันธ์</t>
  </si>
  <si>
    <t>17.จัดทำรายงานประจำปีและคู่มือนักเรียน</t>
  </si>
  <si>
    <t>หมายเหตุ</t>
  </si>
  <si>
    <t>3.2 ฝ่ายวิชาการ</t>
  </si>
  <si>
    <t>งาน/โครงการ</t>
  </si>
  <si>
    <t>ยอดเงินที่ขออนุมัติ</t>
  </si>
  <si>
    <t>งานวิจัยเพื่อพัฒนาการจัดการศึกษา</t>
  </si>
  <si>
    <t>งานศูนย์ข้อมูลเพื่อการพัฒนาคุณภาพองค์กร</t>
  </si>
  <si>
    <t>พัฒนาระบบบริหารจัดการฝ่ายวิชาการ</t>
  </si>
  <si>
    <t>พัฒนาแหล่งเรียนรู้พื้นที่ชุมน้ำสามร้อยยอด</t>
  </si>
  <si>
    <t>กิจกรรมพัฒนาผู้เรียน</t>
  </si>
  <si>
    <t>พัฒนาศักยภาพงานแนะแนว</t>
  </si>
  <si>
    <t>วัดผลและประเมินผล</t>
  </si>
  <si>
    <t>งานห้องสมุด</t>
  </si>
  <si>
    <t>พัฒนากลุ่มสาระการเรียนรู้วิทยาศาสตร์</t>
  </si>
  <si>
    <t>พัฒนากลุ่มสาระการเรียนรู้คณิตศาสตร์</t>
  </si>
  <si>
    <t>พัฒนากลุ่มสาระการเรียนรู้ภาษาต่างประเทศ</t>
  </si>
  <si>
    <t>พัฒนากลุ่มสาระการเรียนรู้ภาษาไทย</t>
  </si>
  <si>
    <t>พัฒนากลุ่มสาระการเรียนรู้สังคมศึกษา ศาสนาและวัฒนธรรม</t>
  </si>
  <si>
    <t>กลุ่มสาระสุขศึกษาและพลศึกษา</t>
  </si>
  <si>
    <t>ส่งเสริมกีฬา นันทนาการและความเป็นเลิศ</t>
  </si>
  <si>
    <t>พัฒนากลุ่มสาระการเรียนรู้ศิลปะ</t>
  </si>
  <si>
    <t>งานทะเบียนนักเรียน</t>
  </si>
  <si>
    <t>พัฒนากลุ่มสาระการเรียนรู้การงานอาชีพและเทคโนโลยี</t>
  </si>
  <si>
    <t>พัฒนาระบบประกันคุณภาพสถานศึกษา</t>
  </si>
  <si>
    <t>ฝ่ายบริหารทั่วไป</t>
  </si>
  <si>
    <t>พัฒนางานกิจการนักเรียน</t>
  </si>
  <si>
    <t>งานอาคารสถานที่</t>
  </si>
  <si>
    <t>ดูแลรักษาพื้นที่และภูมิทัศน์</t>
  </si>
  <si>
    <t>ส่งเสริมสุขภาพอนามัย</t>
  </si>
  <si>
    <t>ส่งเสริมการประชาสัมพันธ์</t>
  </si>
  <si>
    <t>งานป้องกันและแก้ไขปัญหายาเสพติด</t>
  </si>
  <si>
    <t>ส่งเสริมประชาธิปไตย</t>
  </si>
  <si>
    <t>ส่งเสริมจริยธรรม</t>
  </si>
  <si>
    <t>ระบบดูแลช่วยเหลือนักเรียน</t>
  </si>
  <si>
    <t>พัฒนางานโสตทัศนศึกษา</t>
  </si>
  <si>
    <t>งานพัฒนางานชุมชนสัมพันธ์</t>
  </si>
  <si>
    <t>พัฒนางานสำนักงานฝ่ายบริหารทั่วไป</t>
  </si>
  <si>
    <t>พัฒนาอัตลักษณ์นักเรียน</t>
  </si>
  <si>
    <t>พัฒนาระบบบำบัดน้ำเสีย</t>
  </si>
  <si>
    <t>โภชนาการโรงเรียน</t>
  </si>
  <si>
    <t>ฝ่ายอำนวยการ</t>
  </si>
  <si>
    <t>พัฒนางานสารบรรณ</t>
  </si>
  <si>
    <t>บริหารงานการเงินและบัญชี</t>
  </si>
  <si>
    <t>งานแผนงาน</t>
  </si>
  <si>
    <t>พัฒนางานพัสดุ</t>
  </si>
  <si>
    <t>พัฒนาบุคลากร</t>
  </si>
  <si>
    <t>อัตรากำลัง</t>
  </si>
  <si>
    <t>ควบคุมภายใน</t>
  </si>
  <si>
    <t>คอมพิวเตอร์บริหารเครือข่าย</t>
  </si>
  <si>
    <t>งานโรงเรียนมาตรฐานสากล</t>
  </si>
  <si>
    <t>18. ศึกษาดูงาน</t>
  </si>
  <si>
    <t>-</t>
  </si>
  <si>
    <t>1. ค่าสาธารณูปโภค</t>
  </si>
  <si>
    <t xml:space="preserve">                               ตามแผนปฏิบัติการ  ประจำปีงบประมาณ 2561</t>
  </si>
  <si>
    <t>สัดส่วน 60 : 35 : 5</t>
  </si>
  <si>
    <t>วิชาการ</t>
  </si>
  <si>
    <t>เงินอุดหนุน</t>
  </si>
  <si>
    <t>วิชาการ 60%</t>
  </si>
  <si>
    <t>ผู้อำนวยการ 5%</t>
  </si>
  <si>
    <t>หักส่วนกลาง</t>
  </si>
  <si>
    <t>ค่าใช้จ่ายส่วนกลาง</t>
  </si>
  <si>
    <t>บริหาร35%</t>
  </si>
  <si>
    <t>จำนวนนักเรียน ม.ต้น</t>
  </si>
  <si>
    <t>เงินรายหัว</t>
  </si>
  <si>
    <t>จำนวนเงินที่ได้รับ</t>
  </si>
  <si>
    <t>จำนวนนักเรียน ม.ปลาย</t>
  </si>
  <si>
    <t>ลูกเสือ</t>
  </si>
  <si>
    <t>ทัศนศึกษา</t>
  </si>
  <si>
    <t>ICT</t>
  </si>
  <si>
    <t>กิจกรรมวิชาการ</t>
  </si>
  <si>
    <t>กิจกรรมคุณธรรม</t>
  </si>
  <si>
    <t>รวมทั้งสิ้น</t>
  </si>
  <si>
    <t xml:space="preserve">เงินที่เหลือจากหัก  </t>
  </si>
  <si>
    <t>จำนวน(คน)</t>
  </si>
  <si>
    <t xml:space="preserve"> เงินรายได้</t>
  </si>
  <si>
    <t>เงินระดมทรัพยากร</t>
  </si>
  <si>
    <t>Intesive</t>
  </si>
  <si>
    <t xml:space="preserve">                 เงินกิจกรรมพัฒนาผู้เรียน</t>
  </si>
  <si>
    <t>จำนวนเงินรวม</t>
  </si>
  <si>
    <t>ขออนุมัติ ปี 61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</si>
</sst>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1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1"/>
      <color theme="1"/>
      <name val="Tahoma"/>
      <family val="2"/>
      <scheme val="minor"/>
    </font>
    <font>
      <b/>
      <sz val="22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2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3" fontId="4" fillId="0" borderId="8" xfId="0" applyNumberFormat="1" applyFont="1" applyBorder="1" applyAlignment="1">
      <alignment horizontal="right" vertical="top" wrapText="1"/>
    </xf>
    <xf numFmtId="3" fontId="4" fillId="0" borderId="7" xfId="0" applyNumberFormat="1" applyFont="1" applyBorder="1" applyAlignment="1">
      <alignment horizontal="right" vertical="top" wrapText="1"/>
    </xf>
    <xf numFmtId="0" fontId="4" fillId="0" borderId="7" xfId="0" applyFont="1" applyBorder="1" applyAlignment="1">
      <alignment horizontal="right" vertical="top" wrapText="1"/>
    </xf>
    <xf numFmtId="0" fontId="3" fillId="0" borderId="5" xfId="0" applyFont="1" applyBorder="1" applyAlignment="1">
      <alignment horizontal="center" wrapText="1"/>
    </xf>
    <xf numFmtId="0" fontId="4" fillId="0" borderId="5" xfId="0" applyFont="1" applyBorder="1"/>
    <xf numFmtId="0" fontId="4" fillId="0" borderId="4" xfId="0" applyFont="1" applyBorder="1" applyAlignment="1">
      <alignment vertical="top" wrapText="1"/>
    </xf>
    <xf numFmtId="3" fontId="4" fillId="0" borderId="0" xfId="0" applyNumberFormat="1" applyFont="1" applyBorder="1" applyAlignment="1">
      <alignment horizontal="right" vertical="top" wrapText="1"/>
    </xf>
    <xf numFmtId="0" fontId="4" fillId="0" borderId="9" xfId="0" applyFont="1" applyBorder="1"/>
    <xf numFmtId="0" fontId="4" fillId="0" borderId="5" xfId="0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3" fontId="5" fillId="0" borderId="13" xfId="0" applyNumberFormat="1" applyFont="1" applyBorder="1" applyAlignment="1">
      <alignment horizontal="right" vertical="top" wrapText="1" indent="4"/>
    </xf>
    <xf numFmtId="3" fontId="5" fillId="0" borderId="14" xfId="0" applyNumberFormat="1" applyFont="1" applyBorder="1" applyAlignment="1">
      <alignment horizontal="right" vertical="top" wrapText="1" indent="4"/>
    </xf>
    <xf numFmtId="0" fontId="0" fillId="0" borderId="5" xfId="0" applyBorder="1"/>
    <xf numFmtId="0" fontId="5" fillId="0" borderId="12" xfId="0" applyFont="1" applyBorder="1" applyAlignment="1">
      <alignment vertical="top" wrapText="1"/>
    </xf>
    <xf numFmtId="3" fontId="5" fillId="0" borderId="0" xfId="0" applyNumberFormat="1" applyFont="1" applyBorder="1" applyAlignment="1">
      <alignment horizontal="right" vertical="top" wrapText="1" indent="4"/>
    </xf>
    <xf numFmtId="0" fontId="2" fillId="0" borderId="5" xfId="0" applyFont="1" applyFill="1" applyBorder="1" applyAlignment="1">
      <alignment horizontal="center" vertical="top" wrapText="1"/>
    </xf>
    <xf numFmtId="3" fontId="0" fillId="0" borderId="5" xfId="0" applyNumberFormat="1" applyBorder="1"/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3" fontId="5" fillId="0" borderId="13" xfId="0" applyNumberFormat="1" applyFont="1" applyBorder="1" applyAlignment="1">
      <alignment horizontal="center" vertical="top" wrapText="1"/>
    </xf>
    <xf numFmtId="3" fontId="5" fillId="0" borderId="14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3" fontId="5" fillId="0" borderId="13" xfId="0" applyNumberFormat="1" applyFont="1" applyBorder="1" applyAlignment="1">
      <alignment horizontal="right" vertical="top" wrapText="1"/>
    </xf>
    <xf numFmtId="3" fontId="5" fillId="0" borderId="14" xfId="0" applyNumberFormat="1" applyFont="1" applyBorder="1" applyAlignment="1">
      <alignment horizontal="right" vertical="top" wrapText="1"/>
    </xf>
    <xf numFmtId="0" fontId="5" fillId="0" borderId="14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 wrapText="1"/>
    </xf>
    <xf numFmtId="0" fontId="6" fillId="0" borderId="5" xfId="0" applyFont="1" applyBorder="1"/>
    <xf numFmtId="187" fontId="4" fillId="0" borderId="5" xfId="1" applyNumberFormat="1" applyFont="1" applyBorder="1"/>
    <xf numFmtId="187" fontId="0" fillId="0" borderId="5" xfId="1" applyNumberFormat="1" applyFont="1" applyBorder="1"/>
    <xf numFmtId="187" fontId="0" fillId="0" borderId="5" xfId="1" applyNumberFormat="1" applyFont="1" applyBorder="1" applyAlignment="1">
      <alignment horizontal="center"/>
    </xf>
    <xf numFmtId="187" fontId="6" fillId="0" borderId="5" xfId="0" applyNumberFormat="1" applyFont="1" applyBorder="1"/>
    <xf numFmtId="187" fontId="4" fillId="0" borderId="9" xfId="1" applyNumberFormat="1" applyFont="1" applyBorder="1"/>
    <xf numFmtId="0" fontId="4" fillId="0" borderId="0" xfId="0" applyFont="1" applyBorder="1" applyAlignment="1">
      <alignment vertical="top" wrapText="1"/>
    </xf>
    <xf numFmtId="0" fontId="6" fillId="0" borderId="5" xfId="0" applyFont="1" applyBorder="1" applyAlignment="1">
      <alignment horizontal="center"/>
    </xf>
    <xf numFmtId="187" fontId="6" fillId="0" borderId="9" xfId="0" applyNumberFormat="1" applyFont="1" applyBorder="1"/>
    <xf numFmtId="0" fontId="6" fillId="0" borderId="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8" fillId="0" borderId="0" xfId="0" applyFont="1"/>
    <xf numFmtId="0" fontId="9" fillId="0" borderId="0" xfId="0" applyFont="1" applyAlignment="1">
      <alignment horizontal="center"/>
    </xf>
    <xf numFmtId="0" fontId="8" fillId="0" borderId="5" xfId="0" applyFont="1" applyBorder="1"/>
    <xf numFmtId="0" fontId="9" fillId="0" borderId="5" xfId="0" applyFont="1" applyBorder="1" applyAlignment="1">
      <alignment horizontal="center"/>
    </xf>
    <xf numFmtId="43" fontId="8" fillId="0" borderId="5" xfId="1" applyFont="1" applyBorder="1"/>
    <xf numFmtId="187" fontId="8" fillId="0" borderId="5" xfId="1" applyNumberFormat="1" applyFont="1" applyBorder="1" applyAlignment="1"/>
    <xf numFmtId="43" fontId="9" fillId="0" borderId="5" xfId="1" applyFont="1" applyBorder="1"/>
    <xf numFmtId="187" fontId="9" fillId="0" borderId="5" xfId="1" applyNumberFormat="1" applyFont="1" applyBorder="1" applyAlignment="1"/>
    <xf numFmtId="43" fontId="8" fillId="0" borderId="0" xfId="1" applyFont="1"/>
    <xf numFmtId="43" fontId="8" fillId="0" borderId="0" xfId="1" applyFont="1" applyAlignment="1">
      <alignment horizontal="center"/>
    </xf>
    <xf numFmtId="43" fontId="9" fillId="0" borderId="5" xfId="1" applyFont="1" applyBorder="1" applyAlignment="1">
      <alignment horizontal="center"/>
    </xf>
    <xf numFmtId="43" fontId="9" fillId="0" borderId="0" xfId="1" applyFont="1"/>
    <xf numFmtId="187" fontId="8" fillId="0" borderId="5" xfId="1" applyNumberFormat="1" applyFont="1" applyBorder="1"/>
    <xf numFmtId="187" fontId="9" fillId="0" borderId="5" xfId="1" applyNumberFormat="1" applyFont="1" applyBorder="1"/>
    <xf numFmtId="43" fontId="9" fillId="0" borderId="0" xfId="1" applyFont="1" applyAlignment="1">
      <alignment horizontal="center"/>
    </xf>
    <xf numFmtId="187" fontId="9" fillId="0" borderId="0" xfId="1" applyNumberFormat="1" applyFont="1"/>
    <xf numFmtId="187" fontId="8" fillId="0" borderId="5" xfId="1" applyNumberFormat="1" applyFont="1" applyBorder="1" applyAlignment="1">
      <alignment horizontal="center"/>
    </xf>
    <xf numFmtId="0" fontId="9" fillId="0" borderId="5" xfId="0" applyFont="1" applyBorder="1"/>
    <xf numFmtId="187" fontId="8" fillId="0" borderId="5" xfId="0" applyNumberFormat="1" applyFont="1" applyBorder="1"/>
    <xf numFmtId="187" fontId="9" fillId="0" borderId="5" xfId="0" applyNumberFormat="1" applyFont="1" applyBorder="1"/>
    <xf numFmtId="0" fontId="6" fillId="0" borderId="0" xfId="0" applyFont="1"/>
    <xf numFmtId="3" fontId="3" fillId="0" borderId="5" xfId="0" applyNumberFormat="1" applyFont="1" applyBorder="1" applyAlignment="1">
      <alignment horizontal="center"/>
    </xf>
    <xf numFmtId="187" fontId="7" fillId="0" borderId="5" xfId="1" applyNumberFormat="1" applyFont="1" applyBorder="1" applyAlignment="1">
      <alignment horizontal="center"/>
    </xf>
    <xf numFmtId="187" fontId="10" fillId="0" borderId="0" xfId="1" applyNumberFormat="1" applyFont="1" applyFill="1" applyBorder="1"/>
    <xf numFmtId="0" fontId="4" fillId="0" borderId="5" xfId="0" applyFont="1" applyBorder="1" applyAlignment="1">
      <alignment vertical="top" wrapText="1"/>
    </xf>
    <xf numFmtId="3" fontId="4" fillId="0" borderId="5" xfId="0" applyNumberFormat="1" applyFont="1" applyBorder="1" applyAlignment="1">
      <alignment horizontal="right" vertical="top" wrapText="1"/>
    </xf>
    <xf numFmtId="0" fontId="6" fillId="0" borderId="5" xfId="0" applyFont="1" applyFill="1" applyBorder="1"/>
    <xf numFmtId="3" fontId="6" fillId="0" borderId="5" xfId="0" applyNumberFormat="1" applyFont="1" applyBorder="1"/>
    <xf numFmtId="187" fontId="6" fillId="0" borderId="5" xfId="1" applyNumberFormat="1" applyFont="1" applyFill="1" applyBorder="1"/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opLeftCell="A10" workbookViewId="0">
      <selection activeCell="A39" sqref="A39:F44"/>
    </sheetView>
  </sheetViews>
  <sheetFormatPr defaultRowHeight="14.25"/>
  <cols>
    <col min="1" max="1" width="17.875" customWidth="1"/>
    <col min="2" max="2" width="18.625" customWidth="1"/>
    <col min="3" max="3" width="19.25" customWidth="1"/>
    <col min="4" max="4" width="14.875" customWidth="1"/>
    <col min="5" max="5" width="11.375" customWidth="1"/>
    <col min="6" max="6" width="15.25" customWidth="1"/>
  </cols>
  <sheetData>
    <row r="1" spans="1:5" ht="23.25">
      <c r="A1" s="57"/>
      <c r="B1" s="58" t="s">
        <v>0</v>
      </c>
      <c r="C1" s="57"/>
      <c r="D1" s="57"/>
      <c r="E1" s="57"/>
    </row>
    <row r="2" spans="1:5" ht="23.25">
      <c r="A2" s="57"/>
      <c r="B2" s="58" t="s">
        <v>86</v>
      </c>
      <c r="C2" s="57"/>
      <c r="D2" s="57"/>
      <c r="E2" s="57"/>
    </row>
    <row r="3" spans="1:5" ht="23.25">
      <c r="A3" s="57"/>
      <c r="B3" s="57"/>
      <c r="C3" s="57"/>
      <c r="D3" s="57"/>
      <c r="E3" s="57"/>
    </row>
    <row r="4" spans="1:5" ht="23.25">
      <c r="A4" s="59"/>
      <c r="B4" s="60" t="s">
        <v>7</v>
      </c>
      <c r="C4" s="60" t="s">
        <v>3</v>
      </c>
      <c r="D4" s="60" t="s">
        <v>106</v>
      </c>
      <c r="E4" s="57"/>
    </row>
    <row r="5" spans="1:5" ht="23.25">
      <c r="A5" s="61" t="s">
        <v>1</v>
      </c>
      <c r="B5" s="62">
        <v>932</v>
      </c>
      <c r="C5" s="62">
        <v>47</v>
      </c>
      <c r="D5" s="62">
        <f>B5-C5</f>
        <v>885</v>
      </c>
      <c r="E5" s="57"/>
    </row>
    <row r="6" spans="1:5" ht="23.25">
      <c r="A6" s="61" t="s">
        <v>2</v>
      </c>
      <c r="B6" s="62">
        <v>631</v>
      </c>
      <c r="C6" s="62">
        <v>32</v>
      </c>
      <c r="D6" s="62">
        <f>B6-C6</f>
        <v>599</v>
      </c>
      <c r="E6" s="57"/>
    </row>
    <row r="7" spans="1:5" ht="23.25">
      <c r="A7" s="63" t="s">
        <v>4</v>
      </c>
      <c r="B7" s="64">
        <f>SUM(B5:B6)</f>
        <v>1563</v>
      </c>
      <c r="C7" s="64">
        <f>SUM(C5:C6)</f>
        <v>79</v>
      </c>
      <c r="D7" s="64">
        <f>SUM(D5:D6)</f>
        <v>1484</v>
      </c>
      <c r="E7" s="57"/>
    </row>
    <row r="8" spans="1:5" ht="23.25">
      <c r="A8" s="65"/>
      <c r="B8" s="66"/>
      <c r="C8" s="65"/>
      <c r="D8" s="65"/>
      <c r="E8" s="57"/>
    </row>
    <row r="9" spans="1:5" ht="23.25">
      <c r="A9" s="67" t="s">
        <v>5</v>
      </c>
      <c r="B9" s="67" t="s">
        <v>8</v>
      </c>
      <c r="C9" s="67" t="s">
        <v>9</v>
      </c>
      <c r="D9" s="68"/>
      <c r="E9" s="57"/>
    </row>
    <row r="10" spans="1:5" ht="23.25">
      <c r="A10" s="63" t="s">
        <v>1</v>
      </c>
      <c r="B10" s="69">
        <f>D5*3500</f>
        <v>3097500</v>
      </c>
      <c r="C10" s="69">
        <f>B5*880</f>
        <v>820160</v>
      </c>
      <c r="D10" s="65"/>
      <c r="E10" s="57"/>
    </row>
    <row r="11" spans="1:5" ht="23.25">
      <c r="A11" s="63" t="s">
        <v>2</v>
      </c>
      <c r="B11" s="69">
        <f>D6*3800</f>
        <v>2276200</v>
      </c>
      <c r="C11" s="69">
        <f>B6*950</f>
        <v>599450</v>
      </c>
      <c r="D11" s="65"/>
      <c r="E11" s="57"/>
    </row>
    <row r="12" spans="1:5" ht="23.25">
      <c r="A12" s="67" t="s">
        <v>4</v>
      </c>
      <c r="B12" s="70">
        <f>SUM(B10:B11)</f>
        <v>5373700</v>
      </c>
      <c r="C12" s="70">
        <f>SUM(C10:C11)</f>
        <v>1419610</v>
      </c>
      <c r="D12" s="65"/>
      <c r="E12" s="57"/>
    </row>
    <row r="13" spans="1:5" ht="23.25">
      <c r="A13" s="71"/>
      <c r="B13" s="72"/>
      <c r="C13" s="72"/>
      <c r="D13" s="65"/>
      <c r="E13" s="57"/>
    </row>
    <row r="14" spans="1:5" ht="23.25">
      <c r="A14" s="65"/>
      <c r="B14" s="68"/>
      <c r="C14" s="65"/>
      <c r="D14" s="65"/>
      <c r="E14" s="57"/>
    </row>
    <row r="15" spans="1:5" ht="23.25">
      <c r="A15" s="67" t="s">
        <v>107</v>
      </c>
      <c r="B15" s="67" t="s">
        <v>10</v>
      </c>
      <c r="C15" s="67" t="s">
        <v>6</v>
      </c>
      <c r="D15" s="67" t="s">
        <v>4</v>
      </c>
      <c r="E15" s="57"/>
    </row>
    <row r="16" spans="1:5" ht="23.25">
      <c r="A16" s="61" t="s">
        <v>11</v>
      </c>
      <c r="B16" s="70">
        <v>90</v>
      </c>
      <c r="C16" s="69">
        <v>36000</v>
      </c>
      <c r="D16" s="69">
        <f>B16*C16</f>
        <v>3240000</v>
      </c>
      <c r="E16" s="57"/>
    </row>
    <row r="17" spans="1:5" ht="23.25">
      <c r="A17" s="61" t="s">
        <v>109</v>
      </c>
      <c r="B17" s="73">
        <v>476</v>
      </c>
      <c r="C17" s="69">
        <v>3000</v>
      </c>
      <c r="D17" s="69">
        <f t="shared" ref="D17:D20" si="0">B17*C17</f>
        <v>1428000</v>
      </c>
      <c r="E17" s="57"/>
    </row>
    <row r="18" spans="1:5" ht="23.25">
      <c r="A18" s="61"/>
      <c r="B18" s="74" t="s">
        <v>13</v>
      </c>
      <c r="C18" s="69"/>
      <c r="D18" s="70">
        <f>SUM(D16:D17)</f>
        <v>4668000</v>
      </c>
      <c r="E18" s="57"/>
    </row>
    <row r="19" spans="1:5" ht="23.25">
      <c r="A19" s="61"/>
      <c r="B19" s="74"/>
      <c r="C19" s="69"/>
      <c r="D19" s="70"/>
      <c r="E19" s="57"/>
    </row>
    <row r="20" spans="1:5" ht="23.25">
      <c r="A20" s="61" t="s">
        <v>108</v>
      </c>
      <c r="B20" s="75">
        <v>1500</v>
      </c>
      <c r="C20" s="69">
        <v>1000</v>
      </c>
      <c r="D20" s="69">
        <f t="shared" si="0"/>
        <v>1500000</v>
      </c>
      <c r="E20" s="57"/>
    </row>
    <row r="21" spans="1:5" ht="23.25">
      <c r="A21" s="61" t="s">
        <v>12</v>
      </c>
      <c r="B21" s="59"/>
      <c r="C21" s="59"/>
      <c r="D21" s="69">
        <v>300000</v>
      </c>
      <c r="E21" s="57"/>
    </row>
    <row r="22" spans="1:5" ht="23.25">
      <c r="A22" s="59"/>
      <c r="B22" s="74" t="s">
        <v>13</v>
      </c>
      <c r="C22" s="74"/>
      <c r="D22" s="76">
        <f>SUM(D20:D21)</f>
        <v>1800000</v>
      </c>
      <c r="E22" s="57"/>
    </row>
    <row r="39" spans="1:6">
      <c r="A39" t="s">
        <v>87</v>
      </c>
      <c r="C39" t="s">
        <v>93</v>
      </c>
      <c r="D39">
        <v>0</v>
      </c>
    </row>
    <row r="41" spans="1:6">
      <c r="A41" t="s">
        <v>88</v>
      </c>
    </row>
    <row r="43" spans="1:6">
      <c r="A43" s="47" t="s">
        <v>89</v>
      </c>
      <c r="B43" s="49" t="s">
        <v>92</v>
      </c>
      <c r="C43" s="49"/>
      <c r="D43" s="47" t="s">
        <v>90</v>
      </c>
      <c r="E43" s="47" t="s">
        <v>94</v>
      </c>
      <c r="F43" s="47" t="s">
        <v>91</v>
      </c>
    </row>
    <row r="44" spans="1:6">
      <c r="A44" s="42">
        <f>B12</f>
        <v>5373700</v>
      </c>
      <c r="B44" s="42" t="s">
        <v>105</v>
      </c>
      <c r="C44" s="42">
        <f>A44-D39</f>
        <v>5373700</v>
      </c>
      <c r="D44" s="42">
        <f>(60*C44)/100</f>
        <v>3224220</v>
      </c>
      <c r="E44" s="42">
        <f>(35*C44)/100</f>
        <v>1880795</v>
      </c>
      <c r="F44" s="42">
        <f>(5*C44)/100</f>
        <v>268685</v>
      </c>
    </row>
  </sheetData>
  <mergeCells count="1">
    <mergeCell ref="B43:C4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2"/>
  <sheetViews>
    <sheetView workbookViewId="0">
      <selection activeCell="H16" sqref="H16"/>
    </sheetView>
  </sheetViews>
  <sheetFormatPr defaultRowHeight="14.25"/>
  <cols>
    <col min="1" max="1" width="20.625" customWidth="1"/>
    <col min="2" max="2" width="16.25" customWidth="1"/>
    <col min="3" max="3" width="9.125" bestFit="1" customWidth="1"/>
    <col min="4" max="4" width="14.875" customWidth="1"/>
    <col min="5" max="5" width="20.5" customWidth="1"/>
    <col min="6" max="6" width="9.125" bestFit="1" customWidth="1"/>
    <col min="7" max="7" width="14.375" customWidth="1"/>
    <col min="8" max="8" width="17.625" customWidth="1"/>
  </cols>
  <sheetData>
    <row r="2" spans="1:8">
      <c r="D2" s="77" t="s">
        <v>110</v>
      </c>
    </row>
    <row r="4" spans="1:8">
      <c r="A4" s="40" t="s">
        <v>15</v>
      </c>
      <c r="B4" s="40" t="s">
        <v>95</v>
      </c>
      <c r="C4" s="40" t="s">
        <v>96</v>
      </c>
      <c r="D4" s="40" t="s">
        <v>97</v>
      </c>
      <c r="E4" s="40" t="s">
        <v>98</v>
      </c>
      <c r="F4" s="40" t="s">
        <v>96</v>
      </c>
      <c r="G4" s="40" t="s">
        <v>97</v>
      </c>
      <c r="H4" s="83" t="s">
        <v>111</v>
      </c>
    </row>
    <row r="5" spans="1:8">
      <c r="A5" s="23"/>
      <c r="B5" s="42"/>
      <c r="C5" s="42"/>
      <c r="D5" s="42"/>
      <c r="E5" s="42"/>
      <c r="F5" s="42"/>
      <c r="G5" s="42"/>
      <c r="H5" s="23"/>
    </row>
    <row r="6" spans="1:8">
      <c r="A6" s="23" t="s">
        <v>99</v>
      </c>
      <c r="B6" s="42">
        <v>932</v>
      </c>
      <c r="C6" s="42">
        <v>250</v>
      </c>
      <c r="D6" s="42">
        <f t="shared" ref="D6:D10" si="0">B6*C6</f>
        <v>233000</v>
      </c>
      <c r="E6" s="43" t="s">
        <v>84</v>
      </c>
      <c r="F6" s="43" t="s">
        <v>84</v>
      </c>
      <c r="G6" s="43" t="s">
        <v>84</v>
      </c>
      <c r="H6" s="84">
        <v>233000</v>
      </c>
    </row>
    <row r="7" spans="1:8">
      <c r="A7" s="23" t="s">
        <v>100</v>
      </c>
      <c r="B7" s="42">
        <v>932</v>
      </c>
      <c r="C7" s="42">
        <v>240</v>
      </c>
      <c r="D7" s="42">
        <f t="shared" si="0"/>
        <v>223680</v>
      </c>
      <c r="E7" s="42">
        <v>631</v>
      </c>
      <c r="F7" s="42">
        <v>270</v>
      </c>
      <c r="G7" s="42">
        <f>E7*F7</f>
        <v>170370</v>
      </c>
      <c r="H7" s="85">
        <v>394050</v>
      </c>
    </row>
    <row r="8" spans="1:8">
      <c r="A8" s="23" t="s">
        <v>101</v>
      </c>
      <c r="B8" s="42">
        <v>932</v>
      </c>
      <c r="C8" s="42">
        <v>60</v>
      </c>
      <c r="D8" s="42">
        <f t="shared" si="0"/>
        <v>55920</v>
      </c>
      <c r="E8" s="42">
        <v>631</v>
      </c>
      <c r="F8" s="42">
        <v>60</v>
      </c>
      <c r="G8" s="42">
        <f t="shared" ref="G8:G10" si="1">E8*F8</f>
        <v>37860</v>
      </c>
      <c r="H8" s="85">
        <v>93780</v>
      </c>
    </row>
    <row r="9" spans="1:8">
      <c r="A9" s="23" t="s">
        <v>102</v>
      </c>
      <c r="B9" s="42">
        <v>932</v>
      </c>
      <c r="C9" s="42">
        <v>250</v>
      </c>
      <c r="D9" s="42">
        <f t="shared" si="0"/>
        <v>233000</v>
      </c>
      <c r="E9" s="42">
        <v>631</v>
      </c>
      <c r="F9" s="42">
        <v>400</v>
      </c>
      <c r="G9" s="42">
        <f t="shared" si="1"/>
        <v>252400</v>
      </c>
      <c r="H9" s="85">
        <v>485400</v>
      </c>
    </row>
    <row r="10" spans="1:8">
      <c r="A10" s="23" t="s">
        <v>103</v>
      </c>
      <c r="B10" s="42">
        <v>932</v>
      </c>
      <c r="C10" s="42">
        <v>80</v>
      </c>
      <c r="D10" s="42">
        <f t="shared" si="0"/>
        <v>74560</v>
      </c>
      <c r="E10" s="42">
        <v>631</v>
      </c>
      <c r="F10" s="42">
        <v>220</v>
      </c>
      <c r="G10" s="42">
        <f t="shared" si="1"/>
        <v>138820</v>
      </c>
      <c r="H10" s="85">
        <v>213380</v>
      </c>
    </row>
    <row r="11" spans="1:8">
      <c r="B11" s="50" t="s">
        <v>4</v>
      </c>
      <c r="C11" s="51"/>
      <c r="D11" s="48">
        <f>SUM(D6:D10)</f>
        <v>820160</v>
      </c>
      <c r="E11" s="50" t="s">
        <v>4</v>
      </c>
      <c r="F11" s="51"/>
      <c r="G11" s="48">
        <f>SUM(G7:G10)</f>
        <v>599450</v>
      </c>
      <c r="H11" s="40"/>
    </row>
    <row r="12" spans="1:8">
      <c r="A12" s="52" t="s">
        <v>104</v>
      </c>
      <c r="B12" s="53"/>
      <c r="C12" s="53"/>
      <c r="D12" s="53"/>
      <c r="E12" s="53"/>
      <c r="F12" s="54"/>
      <c r="G12" s="44"/>
      <c r="H12" s="84">
        <f>SUM(H6:H10)</f>
        <v>1419610</v>
      </c>
    </row>
  </sheetData>
  <mergeCells count="3">
    <mergeCell ref="B11:C11"/>
    <mergeCell ref="E11:F11"/>
    <mergeCell ref="A12:F12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25"/>
  <sheetViews>
    <sheetView workbookViewId="0">
      <selection activeCell="G23" sqref="G23"/>
    </sheetView>
  </sheetViews>
  <sheetFormatPr defaultRowHeight="14.25"/>
  <cols>
    <col min="1" max="1" width="31.625" customWidth="1"/>
    <col min="2" max="2" width="18" customWidth="1"/>
    <col min="3" max="3" width="15.375" customWidth="1"/>
    <col min="4" max="4" width="16.75" customWidth="1"/>
  </cols>
  <sheetData>
    <row r="2" spans="1:4" ht="21.75" thickBot="1">
      <c r="B2" s="3" t="s">
        <v>14</v>
      </c>
      <c r="C2" s="2"/>
      <c r="D2" s="2"/>
    </row>
    <row r="3" spans="1:4" ht="18" customHeight="1" thickBot="1">
      <c r="A3" s="55" t="s">
        <v>15</v>
      </c>
      <c r="B3" s="6" t="s">
        <v>17</v>
      </c>
      <c r="C3" s="11" t="s">
        <v>112</v>
      </c>
      <c r="D3" s="12" t="s">
        <v>34</v>
      </c>
    </row>
    <row r="4" spans="1:4" ht="0.75" hidden="1" customHeight="1" thickBot="1">
      <c r="A4" s="56"/>
      <c r="B4" s="7" t="s">
        <v>16</v>
      </c>
      <c r="C4" s="11"/>
      <c r="D4" s="12"/>
    </row>
    <row r="5" spans="1:4" ht="21.75" thickBot="1">
      <c r="A5" s="4" t="s">
        <v>85</v>
      </c>
      <c r="B5" s="8">
        <v>1200000</v>
      </c>
      <c r="C5" s="41">
        <v>1500000</v>
      </c>
      <c r="D5" s="12"/>
    </row>
    <row r="6" spans="1:4" ht="21.75" thickBot="1">
      <c r="A6" s="5" t="s">
        <v>18</v>
      </c>
      <c r="B6" s="9">
        <v>761040</v>
      </c>
      <c r="C6" s="41">
        <v>1178880</v>
      </c>
      <c r="D6" s="12"/>
    </row>
    <row r="7" spans="1:4" ht="21.75" thickBot="1">
      <c r="A7" s="5" t="s">
        <v>19</v>
      </c>
      <c r="B7" s="9">
        <v>170000</v>
      </c>
      <c r="C7" s="41">
        <v>180000</v>
      </c>
      <c r="D7" s="12"/>
    </row>
    <row r="8" spans="1:4" ht="21.75" thickBot="1">
      <c r="A8" s="5" t="s">
        <v>20</v>
      </c>
      <c r="B8" s="9">
        <v>325280</v>
      </c>
      <c r="C8" s="41">
        <v>325280</v>
      </c>
      <c r="D8" s="12"/>
    </row>
    <row r="9" spans="1:4" ht="21.75" thickBot="1">
      <c r="A9" s="5" t="s">
        <v>21</v>
      </c>
      <c r="B9" s="9">
        <v>300000</v>
      </c>
      <c r="C9" s="41">
        <v>300000</v>
      </c>
      <c r="D9" s="12"/>
    </row>
    <row r="10" spans="1:4" ht="21.75" thickBot="1">
      <c r="A10" s="5" t="s">
        <v>22</v>
      </c>
      <c r="B10" s="10">
        <v>100000</v>
      </c>
      <c r="C10" s="41">
        <v>180000</v>
      </c>
      <c r="D10" s="12"/>
    </row>
    <row r="11" spans="1:4" ht="21.75" thickBot="1">
      <c r="A11" s="5" t="s">
        <v>23</v>
      </c>
      <c r="B11" s="10">
        <v>10000</v>
      </c>
      <c r="C11" s="41">
        <v>10000</v>
      </c>
      <c r="D11" s="12"/>
    </row>
    <row r="12" spans="1:4" ht="21.75" thickBot="1">
      <c r="A12" s="5" t="s">
        <v>24</v>
      </c>
      <c r="B12" s="9">
        <v>70000</v>
      </c>
      <c r="C12" s="41">
        <v>70000</v>
      </c>
      <c r="D12" s="12"/>
    </row>
    <row r="13" spans="1:4" ht="21.75" thickBot="1">
      <c r="A13" s="5" t="s">
        <v>25</v>
      </c>
      <c r="B13" s="9">
        <v>50000</v>
      </c>
      <c r="C13" s="41">
        <v>80000</v>
      </c>
      <c r="D13" s="12"/>
    </row>
    <row r="14" spans="1:4" ht="21.75" thickBot="1">
      <c r="A14" s="4" t="s">
        <v>26</v>
      </c>
      <c r="B14" s="8">
        <v>200000</v>
      </c>
      <c r="C14" s="41">
        <v>200000</v>
      </c>
      <c r="D14" s="12"/>
    </row>
    <row r="15" spans="1:4" ht="21.75" thickBot="1">
      <c r="A15" s="5" t="s">
        <v>27</v>
      </c>
      <c r="B15" s="9">
        <v>60000</v>
      </c>
      <c r="C15" s="41">
        <v>60000</v>
      </c>
      <c r="D15" s="12"/>
    </row>
    <row r="16" spans="1:4" ht="21.75" thickBot="1">
      <c r="A16" s="5" t="s">
        <v>28</v>
      </c>
      <c r="B16" s="9">
        <v>18000</v>
      </c>
      <c r="C16" s="41">
        <v>18000</v>
      </c>
      <c r="D16" s="12"/>
    </row>
    <row r="17" spans="1:4" ht="21.75" thickBot="1">
      <c r="A17" s="5" t="s">
        <v>29</v>
      </c>
      <c r="B17" s="9">
        <v>70000</v>
      </c>
      <c r="C17" s="41">
        <v>70000</v>
      </c>
      <c r="D17" s="12"/>
    </row>
    <row r="18" spans="1:4" ht="42.75" thickBot="1">
      <c r="A18" s="5" t="s">
        <v>30</v>
      </c>
      <c r="B18" s="9">
        <v>10000</v>
      </c>
      <c r="C18" s="41">
        <v>12000</v>
      </c>
      <c r="D18" s="12"/>
    </row>
    <row r="19" spans="1:4" ht="42.75" thickBot="1">
      <c r="A19" s="5" t="s">
        <v>31</v>
      </c>
      <c r="B19" s="9">
        <v>30000</v>
      </c>
      <c r="C19" s="41">
        <v>30000</v>
      </c>
      <c r="D19" s="12"/>
    </row>
    <row r="20" spans="1:4" ht="21">
      <c r="A20" s="13" t="s">
        <v>32</v>
      </c>
      <c r="B20" s="14">
        <v>128000</v>
      </c>
      <c r="C20" s="41">
        <v>128000</v>
      </c>
      <c r="D20" s="12"/>
    </row>
    <row r="21" spans="1:4" ht="21">
      <c r="A21" s="81" t="s">
        <v>33</v>
      </c>
      <c r="B21" s="82">
        <v>97800</v>
      </c>
      <c r="C21" s="45">
        <v>97800</v>
      </c>
      <c r="D21" s="15"/>
    </row>
    <row r="22" spans="1:4" ht="21">
      <c r="A22" s="46" t="s">
        <v>83</v>
      </c>
      <c r="B22" s="14" t="s">
        <v>84</v>
      </c>
      <c r="C22" s="45">
        <v>200000</v>
      </c>
      <c r="D22" s="15"/>
    </row>
    <row r="23" spans="1:4" ht="28.5">
      <c r="A23" s="16" t="s">
        <v>4</v>
      </c>
      <c r="B23" s="78">
        <f>SUM(B5:B21)</f>
        <v>3600120</v>
      </c>
      <c r="C23" s="79">
        <f>SUM(C5:C22)</f>
        <v>4639960</v>
      </c>
      <c r="D23" s="17"/>
    </row>
    <row r="25" spans="1:4" ht="30.75">
      <c r="C25" s="80">
        <v>5373700</v>
      </c>
    </row>
  </sheetData>
  <mergeCells count="1">
    <mergeCell ref="A3:A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3"/>
  <sheetViews>
    <sheetView topLeftCell="A7" workbookViewId="0">
      <selection activeCell="C4" sqref="C4"/>
    </sheetView>
  </sheetViews>
  <sheetFormatPr defaultRowHeight="14.25"/>
  <cols>
    <col min="1" max="1" width="35.25" customWidth="1"/>
    <col min="2" max="2" width="15.125" customWidth="1"/>
    <col min="3" max="3" width="13.875" customWidth="1"/>
    <col min="4" max="4" width="15.375" customWidth="1"/>
  </cols>
  <sheetData>
    <row r="1" spans="1:4" ht="21">
      <c r="A1" s="1" t="s">
        <v>35</v>
      </c>
    </row>
    <row r="2" spans="1:4" ht="15" thickBot="1"/>
    <row r="3" spans="1:4" ht="23.25" customHeight="1" thickBot="1">
      <c r="A3" s="18" t="s">
        <v>36</v>
      </c>
      <c r="B3" s="6" t="s">
        <v>17</v>
      </c>
      <c r="C3" s="28" t="s">
        <v>37</v>
      </c>
      <c r="D3" s="23" t="s">
        <v>34</v>
      </c>
    </row>
    <row r="4" spans="1:4" ht="19.5" thickBot="1">
      <c r="A4" s="20" t="s">
        <v>38</v>
      </c>
      <c r="B4" s="21">
        <v>2655</v>
      </c>
      <c r="C4" s="23"/>
      <c r="D4" s="23"/>
    </row>
    <row r="5" spans="1:4" ht="19.5" thickBot="1">
      <c r="A5" s="19" t="s">
        <v>39</v>
      </c>
      <c r="B5" s="22">
        <v>1550</v>
      </c>
      <c r="C5" s="23"/>
      <c r="D5" s="23"/>
    </row>
    <row r="6" spans="1:4" ht="19.5" thickBot="1">
      <c r="A6" s="19" t="s">
        <v>40</v>
      </c>
      <c r="B6" s="22">
        <v>65694</v>
      </c>
      <c r="C6" s="23"/>
      <c r="D6" s="23"/>
    </row>
    <row r="7" spans="1:4" ht="19.5" thickBot="1">
      <c r="A7" s="19" t="s">
        <v>41</v>
      </c>
      <c r="B7" s="22">
        <v>13698</v>
      </c>
      <c r="C7" s="23"/>
      <c r="D7" s="23"/>
    </row>
    <row r="8" spans="1:4" ht="19.5" thickBot="1">
      <c r="A8" s="19" t="s">
        <v>42</v>
      </c>
      <c r="B8" s="22">
        <v>19773</v>
      </c>
      <c r="C8" s="23"/>
      <c r="D8" s="23"/>
    </row>
    <row r="9" spans="1:4" ht="19.5" thickBot="1">
      <c r="A9" s="19" t="s">
        <v>43</v>
      </c>
      <c r="B9" s="22">
        <v>24063</v>
      </c>
      <c r="C9" s="23"/>
      <c r="D9" s="23"/>
    </row>
    <row r="10" spans="1:4" ht="19.5" thickBot="1">
      <c r="A10" s="19" t="s">
        <v>44</v>
      </c>
      <c r="B10" s="22">
        <v>36045</v>
      </c>
      <c r="C10" s="23"/>
      <c r="D10" s="23"/>
    </row>
    <row r="11" spans="1:4" ht="19.5" thickBot="1">
      <c r="A11" s="19" t="s">
        <v>45</v>
      </c>
      <c r="B11" s="22">
        <v>153784</v>
      </c>
      <c r="C11" s="23"/>
      <c r="D11" s="23"/>
    </row>
    <row r="12" spans="1:4" ht="19.5" thickBot="1">
      <c r="A12" s="19" t="s">
        <v>46</v>
      </c>
      <c r="B12" s="22">
        <v>107602</v>
      </c>
      <c r="C12" s="23"/>
      <c r="D12" s="23"/>
    </row>
    <row r="13" spans="1:4" ht="19.5" thickBot="1">
      <c r="A13" s="19" t="s">
        <v>47</v>
      </c>
      <c r="B13" s="22">
        <v>6043</v>
      </c>
      <c r="C13" s="23"/>
      <c r="D13" s="23"/>
    </row>
    <row r="14" spans="1:4" ht="19.5" thickBot="1">
      <c r="A14" s="19" t="s">
        <v>48</v>
      </c>
      <c r="B14" s="22">
        <v>6185</v>
      </c>
      <c r="C14" s="23"/>
      <c r="D14" s="23"/>
    </row>
    <row r="15" spans="1:4" ht="19.5" thickBot="1">
      <c r="A15" s="19" t="s">
        <v>49</v>
      </c>
      <c r="B15" s="22">
        <v>21285</v>
      </c>
      <c r="C15" s="23"/>
      <c r="D15" s="23"/>
    </row>
    <row r="16" spans="1:4" ht="38.25" thickBot="1">
      <c r="A16" s="19" t="s">
        <v>50</v>
      </c>
      <c r="B16" s="22">
        <v>16707</v>
      </c>
      <c r="C16" s="23"/>
      <c r="D16" s="23"/>
    </row>
    <row r="17" spans="1:4" ht="19.5" thickBot="1">
      <c r="A17" s="19" t="s">
        <v>51</v>
      </c>
      <c r="B17" s="22">
        <v>55772</v>
      </c>
      <c r="C17" s="23"/>
      <c r="D17" s="23"/>
    </row>
    <row r="18" spans="1:4" ht="19.5" thickBot="1">
      <c r="A18" s="19" t="s">
        <v>52</v>
      </c>
      <c r="B18" s="22">
        <v>19240</v>
      </c>
      <c r="C18" s="23"/>
      <c r="D18" s="23"/>
    </row>
    <row r="19" spans="1:4" ht="19.5" thickBot="1">
      <c r="A19" s="19" t="s">
        <v>53</v>
      </c>
      <c r="B19" s="22">
        <v>282535</v>
      </c>
      <c r="C19" s="23"/>
      <c r="D19" s="23"/>
    </row>
    <row r="20" spans="1:4" ht="19.5" thickBot="1">
      <c r="A20" s="19" t="s">
        <v>54</v>
      </c>
      <c r="B20" s="22">
        <v>8191</v>
      </c>
      <c r="C20" s="23"/>
      <c r="D20" s="23"/>
    </row>
    <row r="21" spans="1:4" ht="19.5" thickBot="1">
      <c r="A21" s="19" t="s">
        <v>55</v>
      </c>
      <c r="B21" s="22">
        <v>158161</v>
      </c>
      <c r="C21" s="23"/>
      <c r="D21" s="23"/>
    </row>
    <row r="22" spans="1:4" ht="18.75">
      <c r="A22" s="24" t="s">
        <v>56</v>
      </c>
      <c r="B22" s="25">
        <v>10985</v>
      </c>
      <c r="C22" s="23"/>
      <c r="D22" s="23"/>
    </row>
    <row r="23" spans="1:4" ht="18.75">
      <c r="A23" s="26" t="s">
        <v>4</v>
      </c>
      <c r="B23" s="27">
        <f>SUM(B4:B22)</f>
        <v>1009968</v>
      </c>
      <c r="C23" s="23"/>
      <c r="D23" s="23"/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9"/>
  <sheetViews>
    <sheetView workbookViewId="0">
      <selection activeCell="A3" sqref="A3:D3"/>
    </sheetView>
  </sheetViews>
  <sheetFormatPr defaultRowHeight="14.25"/>
  <cols>
    <col min="1" max="1" width="31.5" customWidth="1"/>
    <col min="2" max="2" width="12.875" customWidth="1"/>
    <col min="3" max="3" width="13.625" customWidth="1"/>
    <col min="4" max="4" width="18.25" customWidth="1"/>
  </cols>
  <sheetData>
    <row r="1" spans="1:4" ht="21">
      <c r="A1" s="1" t="s">
        <v>57</v>
      </c>
    </row>
    <row r="2" spans="1:4" ht="15" thickBot="1"/>
    <row r="3" spans="1:4" ht="21" customHeight="1" thickBot="1">
      <c r="A3" s="29" t="s">
        <v>36</v>
      </c>
      <c r="B3" s="11" t="s">
        <v>17</v>
      </c>
      <c r="C3" s="30" t="s">
        <v>37</v>
      </c>
      <c r="D3" s="23" t="s">
        <v>34</v>
      </c>
    </row>
    <row r="4" spans="1:4" ht="19.5" thickBot="1">
      <c r="A4" s="20" t="s">
        <v>58</v>
      </c>
      <c r="B4" s="36">
        <v>5940</v>
      </c>
      <c r="C4" s="23"/>
      <c r="D4" s="23"/>
    </row>
    <row r="5" spans="1:4" ht="19.5" thickBot="1">
      <c r="A5" s="19" t="s">
        <v>59</v>
      </c>
      <c r="B5" s="37">
        <v>246221</v>
      </c>
      <c r="C5" s="23"/>
      <c r="D5" s="23"/>
    </row>
    <row r="6" spans="1:4" ht="19.5" thickBot="1">
      <c r="A6" s="19" t="s">
        <v>60</v>
      </c>
      <c r="B6" s="37">
        <v>18680</v>
      </c>
      <c r="C6" s="23"/>
      <c r="D6" s="23"/>
    </row>
    <row r="7" spans="1:4" ht="19.5" thickBot="1">
      <c r="A7" s="19" t="s">
        <v>61</v>
      </c>
      <c r="B7" s="37">
        <v>22752</v>
      </c>
      <c r="C7" s="23"/>
      <c r="D7" s="23"/>
    </row>
    <row r="8" spans="1:4" ht="19.5" thickBot="1">
      <c r="A8" s="19" t="s">
        <v>62</v>
      </c>
      <c r="B8" s="37">
        <v>32638</v>
      </c>
      <c r="C8" s="23"/>
      <c r="D8" s="23"/>
    </row>
    <row r="9" spans="1:4" ht="19.5" thickBot="1">
      <c r="A9" s="19" t="s">
        <v>63</v>
      </c>
      <c r="B9" s="37">
        <v>5000</v>
      </c>
      <c r="C9" s="23"/>
      <c r="D9" s="23"/>
    </row>
    <row r="10" spans="1:4" ht="19.5" thickBot="1">
      <c r="A10" s="19" t="s">
        <v>64</v>
      </c>
      <c r="B10" s="37">
        <v>9250</v>
      </c>
      <c r="C10" s="23"/>
      <c r="D10" s="23"/>
    </row>
    <row r="11" spans="1:4" ht="19.5" thickBot="1">
      <c r="A11" s="19" t="s">
        <v>65</v>
      </c>
      <c r="B11" s="37">
        <v>14200</v>
      </c>
      <c r="C11" s="23"/>
      <c r="D11" s="23"/>
    </row>
    <row r="12" spans="1:4" ht="19.5" thickBot="1">
      <c r="A12" s="19" t="s">
        <v>66</v>
      </c>
      <c r="B12" s="37">
        <v>1750</v>
      </c>
      <c r="C12" s="23"/>
      <c r="D12" s="23"/>
    </row>
    <row r="13" spans="1:4" ht="19.5" thickBot="1">
      <c r="A13" s="19" t="s">
        <v>67</v>
      </c>
      <c r="B13" s="38">
        <v>0</v>
      </c>
      <c r="C13" s="23"/>
      <c r="D13" s="23"/>
    </row>
    <row r="14" spans="1:4" ht="19.5" thickBot="1">
      <c r="A14" s="19" t="s">
        <v>68</v>
      </c>
      <c r="B14" s="37">
        <v>33400</v>
      </c>
      <c r="C14" s="23"/>
      <c r="D14" s="23"/>
    </row>
    <row r="15" spans="1:4" ht="19.5" thickBot="1">
      <c r="A15" s="19" t="s">
        <v>69</v>
      </c>
      <c r="B15" s="37">
        <v>16365</v>
      </c>
      <c r="C15" s="23"/>
      <c r="D15" s="23"/>
    </row>
    <row r="16" spans="1:4" ht="19.5" thickBot="1">
      <c r="A16" s="19" t="s">
        <v>70</v>
      </c>
      <c r="B16" s="37">
        <v>5850</v>
      </c>
      <c r="C16" s="23"/>
      <c r="D16" s="23"/>
    </row>
    <row r="17" spans="1:4" ht="19.5" thickBot="1">
      <c r="A17" s="19" t="s">
        <v>71</v>
      </c>
      <c r="B17" s="38">
        <v>0</v>
      </c>
      <c r="C17" s="23"/>
      <c r="D17" s="23"/>
    </row>
    <row r="18" spans="1:4" ht="18.75">
      <c r="A18" s="24" t="s">
        <v>72</v>
      </c>
      <c r="B18" s="39">
        <v>673</v>
      </c>
      <c r="C18" s="23"/>
      <c r="D18" s="23"/>
    </row>
    <row r="19" spans="1:4">
      <c r="A19" s="31" t="s">
        <v>4</v>
      </c>
      <c r="B19" s="27">
        <f>SUM(B4:B18)</f>
        <v>412719</v>
      </c>
      <c r="C19" s="23"/>
      <c r="D19" s="23"/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>
      <selection activeCell="B16" sqref="B16"/>
    </sheetView>
  </sheetViews>
  <sheetFormatPr defaultRowHeight="14.25"/>
  <cols>
    <col min="1" max="1" width="27.125" customWidth="1"/>
    <col min="2" max="2" width="13.5" customWidth="1"/>
    <col min="3" max="3" width="13.375" customWidth="1"/>
    <col min="4" max="4" width="13.625" customWidth="1"/>
  </cols>
  <sheetData>
    <row r="1" spans="1:4" ht="21">
      <c r="A1" s="1" t="s">
        <v>73</v>
      </c>
    </row>
    <row r="2" spans="1:4" ht="15" thickBot="1"/>
    <row r="3" spans="1:4" ht="18.75" customHeight="1" thickBot="1">
      <c r="A3" s="29" t="s">
        <v>36</v>
      </c>
      <c r="B3" s="11" t="s">
        <v>17</v>
      </c>
      <c r="C3" s="30" t="s">
        <v>37</v>
      </c>
      <c r="D3" s="23" t="s">
        <v>34</v>
      </c>
    </row>
    <row r="4" spans="1:4" ht="19.5" thickBot="1">
      <c r="A4" s="20" t="s">
        <v>74</v>
      </c>
      <c r="B4" s="32">
        <v>41748</v>
      </c>
      <c r="C4" s="23"/>
      <c r="D4" s="23"/>
    </row>
    <row r="5" spans="1:4" ht="19.5" thickBot="1">
      <c r="A5" s="19" t="s">
        <v>75</v>
      </c>
      <c r="B5" s="33">
        <v>17389</v>
      </c>
      <c r="C5" s="23"/>
      <c r="D5" s="23"/>
    </row>
    <row r="6" spans="1:4" ht="19.5" thickBot="1">
      <c r="A6" s="19" t="s">
        <v>76</v>
      </c>
      <c r="B6" s="33">
        <v>10175</v>
      </c>
      <c r="C6" s="23"/>
      <c r="D6" s="23"/>
    </row>
    <row r="7" spans="1:4" ht="19.5" thickBot="1">
      <c r="A7" s="19" t="s">
        <v>77</v>
      </c>
      <c r="B7" s="33">
        <v>58720</v>
      </c>
      <c r="C7" s="23"/>
      <c r="D7" s="23"/>
    </row>
    <row r="8" spans="1:4" ht="19.5" thickBot="1">
      <c r="A8" s="19" t="s">
        <v>78</v>
      </c>
      <c r="B8" s="33">
        <v>48397</v>
      </c>
      <c r="C8" s="23"/>
      <c r="D8" s="23"/>
    </row>
    <row r="9" spans="1:4" ht="19.5" thickBot="1">
      <c r="A9" s="19" t="s">
        <v>79</v>
      </c>
      <c r="B9" s="34">
        <v>0</v>
      </c>
      <c r="C9" s="23"/>
      <c r="D9" s="23"/>
    </row>
    <row r="10" spans="1:4" ht="19.5" thickBot="1">
      <c r="A10" s="19" t="s">
        <v>80</v>
      </c>
      <c r="B10" s="34">
        <v>0</v>
      </c>
      <c r="C10" s="23"/>
      <c r="D10" s="23"/>
    </row>
    <row r="11" spans="1:4" ht="19.5" thickBot="1">
      <c r="A11" s="19" t="s">
        <v>81</v>
      </c>
      <c r="B11" s="34">
        <v>0</v>
      </c>
      <c r="C11" s="23"/>
      <c r="D11" s="23"/>
    </row>
    <row r="12" spans="1:4" ht="18.75">
      <c r="A12" s="24" t="s">
        <v>82</v>
      </c>
      <c r="B12" s="35">
        <v>0</v>
      </c>
      <c r="C12" s="23"/>
      <c r="D12" s="23"/>
    </row>
    <row r="13" spans="1:4">
      <c r="A13" s="31" t="s">
        <v>4</v>
      </c>
      <c r="B13" s="27">
        <f>SUM(B4:B12)</f>
        <v>176429</v>
      </c>
      <c r="C13" s="23"/>
      <c r="D13" s="23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6</vt:i4>
      </vt:variant>
    </vt:vector>
  </HeadingPairs>
  <TitlesOfParts>
    <vt:vector size="6" baseType="lpstr">
      <vt:lpstr>เงินงบประมาณ</vt:lpstr>
      <vt:lpstr>เงินเรียนฟรี</vt:lpstr>
      <vt:lpstr>ค่าใช้จ่ายส่วนกลาง</vt:lpstr>
      <vt:lpstr>ฝ่ายวิชาการ</vt:lpstr>
      <vt:lpstr>ฝ่ายบริหารทั่วไป</vt:lpstr>
      <vt:lpstr>ฝ่ายอำนวยการ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2017-09-20T23:37:35Z</cp:lastPrinted>
  <dcterms:created xsi:type="dcterms:W3CDTF">2017-09-15T07:55:57Z</dcterms:created>
  <dcterms:modified xsi:type="dcterms:W3CDTF">2017-09-20T23:57:15Z</dcterms:modified>
</cp:coreProperties>
</file>